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<sst xmlns="http://schemas.openxmlformats.org/spreadsheetml/2006/main" count="186" uniqueCount="93">
  <si>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</si>
  <si>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</si>
  <si>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</si>
  <si>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</si>
  <si>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</si>
  <si>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</si>
  <si>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</si>
  <si>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</si>
  <si>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</si>
  <si>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</si>
  <si>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</si>
  <si>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</si>
  <si>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</si>
  <si>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</si>
  <si>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</si>
  <si>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</si>
  <si>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</si>
  <si>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</si>
  <si>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</si>
  <si>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</si>
  <si>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</si>
  <si>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</si>
  <si>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</si>
  <si>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</si>
  <si>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</si>
  <si>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</si>
  <si>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</si>
  <si>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</si>
  <si>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</si>
  <si>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</si>
  <si>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</si>
  <si>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</si>
  <si>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</si>
  <si>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</si>
  <si>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</si>
  <si>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</si>
  <si>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</si>
  <si>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</si>
  <si>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</si>
  <si>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</si>
  <si>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</si>
  <si>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</si>
  <si>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</si>
  <si>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</si>
  <si>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</si>
  <si>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</si>
  <si>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</si>
  <si>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</si>
  <si>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</si>
  <si>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</si>
  <si>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</si>
  <si>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</si>
  <si>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</si>
  <si>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</si>
  <si>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</si>
  <si>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</si>
  <si>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</si>
  <si>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</si>
  <si>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</si>
  <si>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</si>
  <si>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</si>
  <si>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</si>
  <si>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</si>
  <si>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</si>
  <si>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</si>
  <si>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</si>
  <si>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</si>
  <si>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</si>
  <si>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</si>
  <si>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</si>
  <si>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</si>
  <si>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</si>
  <si>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</si>
  <si>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</si>
  <si>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</si>
  <si>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</si>
  <si>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</si>
  <si>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</si>
  <si>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</si>
  <si>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</si>
  <si>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</si>
  <si>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</si>
  <si>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</si>
  <si>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</si>
  <si>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</si>
  <si>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</si>
  <si>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</si>
  <si>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</si>
  <si>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</si>
  <si>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</si>
  <si>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</si>
  <si>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</si>
  <si>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01.05.2017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</si>
</sst>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3492058"/>
        <c:axId val="10101931"/>
      </c:lineChart>
      <c:catAx>
        <c:axId val="234920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01931"/>
        <c:crosses val="autoZero"/>
        <c:auto val="0"/>
        <c:lblOffset val="100"/>
        <c:tickLblSkip val="1"/>
        <c:noMultiLvlLbl val="0"/>
      </c:catAx>
      <c:valAx>
        <c:axId val="101019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920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3808516"/>
        <c:axId val="12950053"/>
      </c:lineChart>
      <c:catAx>
        <c:axId val="238085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50053"/>
        <c:crosses val="autoZero"/>
        <c:auto val="0"/>
        <c:lblOffset val="100"/>
        <c:tickLblSkip val="1"/>
        <c:noMultiLvlLbl val="0"/>
      </c:catAx>
      <c:valAx>
        <c:axId val="129500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0851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9441614"/>
        <c:axId val="42321343"/>
      </c:lineChart>
      <c:catAx>
        <c:axId val="494416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21343"/>
        <c:crosses val="autoZero"/>
        <c:auto val="0"/>
        <c:lblOffset val="100"/>
        <c:tickLblSkip val="1"/>
        <c:noMultiLvlLbl val="0"/>
      </c:catAx>
      <c:valAx>
        <c:axId val="423213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416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5347768"/>
        <c:axId val="5476729"/>
      </c:lineChart>
      <c:catAx>
        <c:axId val="453477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6729"/>
        <c:crosses val="autoZero"/>
        <c:auto val="0"/>
        <c:lblOffset val="100"/>
        <c:tickLblSkip val="1"/>
        <c:noMultiLvlLbl val="0"/>
      </c:catAx>
      <c:valAx>
        <c:axId val="547672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34776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9290562"/>
        <c:axId val="40961875"/>
      </c:bar3DChart>
      <c:catAx>
        <c:axId val="4929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61875"/>
        <c:crosses val="autoZero"/>
        <c:auto val="1"/>
        <c:lblOffset val="100"/>
        <c:tickLblSkip val="1"/>
        <c:noMultiLvlLbl val="0"/>
      </c:catAx>
      <c:valAx>
        <c:axId val="40961875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90562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3112556"/>
        <c:axId val="29577549"/>
      </c:bar3D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12556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419 761,75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+1 772,6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+ 2 344,7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75</v>
      </c>
      <c r="Q1" s="120"/>
      <c r="R1" s="120"/>
      <c r="S1" s="120"/>
      <c r="T1" s="120"/>
      <c r="U1" s="121"/>
    </row>
    <row r="2" spans="1:21" ht="15" thickBot="1">
      <c r="A2" s="122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66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8" t="s">
        <v>47</v>
      </c>
      <c r="T3" s="129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0">
        <v>0</v>
      </c>
      <c r="T4" s="131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2">
        <v>0</v>
      </c>
      <c r="T5" s="133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4">
        <v>0</v>
      </c>
      <c r="T7" s="135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2">
        <v>0</v>
      </c>
      <c r="T14" s="133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2">
        <v>1</v>
      </c>
      <c r="T15" s="133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2">
        <v>0</v>
      </c>
      <c r="T17" s="133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2">
        <v>0</v>
      </c>
      <c r="T18" s="133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2">
        <v>0</v>
      </c>
      <c r="T19" s="133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2">
        <v>0</v>
      </c>
      <c r="T21" s="133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8">
        <f>SUM(S4:S22)</f>
        <v>1</v>
      </c>
      <c r="T23" s="139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6" t="s">
        <v>33</v>
      </c>
      <c r="Q26" s="136"/>
      <c r="R26" s="136"/>
      <c r="S26" s="136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0" t="s">
        <v>29</v>
      </c>
      <c r="Q27" s="140"/>
      <c r="R27" s="140"/>
      <c r="S27" s="14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1">
        <v>42767</v>
      </c>
      <c r="Q28" s="144">
        <f>'[2]січень 17'!$D$94</f>
        <v>9505.30341</v>
      </c>
      <c r="R28" s="144"/>
      <c r="S28" s="14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2"/>
      <c r="Q29" s="144"/>
      <c r="R29" s="144"/>
      <c r="S29" s="14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5" t="s">
        <v>45</v>
      </c>
      <c r="R31" s="14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40</v>
      </c>
      <c r="R32" s="14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6" t="s">
        <v>30</v>
      </c>
      <c r="Q36" s="136"/>
      <c r="R36" s="136"/>
      <c r="S36" s="136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7" t="s">
        <v>31</v>
      </c>
      <c r="Q37" s="137"/>
      <c r="R37" s="137"/>
      <c r="S37" s="137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1">
        <v>42767</v>
      </c>
      <c r="Q38" s="143">
        <f>104633628.96/1000</f>
        <v>104633.62895999999</v>
      </c>
      <c r="R38" s="143"/>
      <c r="S38" s="14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2"/>
      <c r="Q39" s="143"/>
      <c r="R39" s="143"/>
      <c r="S39" s="14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74</v>
      </c>
      <c r="Q1" s="120"/>
      <c r="R1" s="120"/>
      <c r="S1" s="120"/>
      <c r="T1" s="120"/>
      <c r="U1" s="121"/>
    </row>
    <row r="2" spans="1:21" ht="15" thickBot="1">
      <c r="A2" s="122" t="s">
        <v>72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73</v>
      </c>
      <c r="Q2" s="126"/>
      <c r="R2" s="126"/>
      <c r="S2" s="126"/>
      <c r="T2" s="126"/>
      <c r="U2" s="127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8" t="s">
        <v>47</v>
      </c>
      <c r="T3" s="149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0">
        <v>0</v>
      </c>
      <c r="T4" s="131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2">
        <v>0</v>
      </c>
      <c r="T5" s="133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4">
        <v>0</v>
      </c>
      <c r="T6" s="135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4">
        <v>1</v>
      </c>
      <c r="T7" s="135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2">
        <v>0</v>
      </c>
      <c r="T8" s="133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2">
        <v>0</v>
      </c>
      <c r="T9" s="133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2">
        <v>0</v>
      </c>
      <c r="T10" s="133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2">
        <v>0</v>
      </c>
      <c r="T11" s="133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2">
        <v>0</v>
      </c>
      <c r="T12" s="133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2">
        <v>0</v>
      </c>
      <c r="T13" s="133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2">
        <v>0</v>
      </c>
      <c r="T14" s="133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2">
        <v>0</v>
      </c>
      <c r="T15" s="133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2">
        <v>0</v>
      </c>
      <c r="T16" s="133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2">
        <v>0</v>
      </c>
      <c r="T17" s="133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2">
        <v>0</v>
      </c>
      <c r="T18" s="133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2">
        <v>0</v>
      </c>
      <c r="T19" s="133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2">
        <v>0</v>
      </c>
      <c r="T20" s="133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2">
        <v>0</v>
      </c>
      <c r="T21" s="133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2">
        <v>0</v>
      </c>
      <c r="T22" s="133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8">
        <f>SUM(S4:S23)</f>
        <v>1</v>
      </c>
      <c r="T24" s="139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6" t="s">
        <v>33</v>
      </c>
      <c r="Q27" s="136"/>
      <c r="R27" s="136"/>
      <c r="S27" s="136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0" t="s">
        <v>29</v>
      </c>
      <c r="Q28" s="140"/>
      <c r="R28" s="140"/>
      <c r="S28" s="14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1">
        <v>42795</v>
      </c>
      <c r="Q29" s="144">
        <f>'[2]лютий'!$D$94</f>
        <v>7713.34596</v>
      </c>
      <c r="R29" s="144"/>
      <c r="S29" s="14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2"/>
      <c r="Q30" s="144"/>
      <c r="R30" s="144"/>
      <c r="S30" s="14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45</v>
      </c>
      <c r="R32" s="14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7" t="s">
        <v>40</v>
      </c>
      <c r="R33" s="14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6" t="s">
        <v>30</v>
      </c>
      <c r="Q37" s="136"/>
      <c r="R37" s="136"/>
      <c r="S37" s="136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7" t="s">
        <v>31</v>
      </c>
      <c r="Q38" s="137"/>
      <c r="R38" s="137"/>
      <c r="S38" s="137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1">
        <v>42795</v>
      </c>
      <c r="Q39" s="143">
        <v>115182.07822999997</v>
      </c>
      <c r="R39" s="143"/>
      <c r="S39" s="14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2"/>
      <c r="Q40" s="143"/>
      <c r="R40" s="143"/>
      <c r="S40" s="14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78</v>
      </c>
      <c r="S1" s="120"/>
      <c r="T1" s="120"/>
      <c r="U1" s="120"/>
      <c r="V1" s="120"/>
      <c r="W1" s="121"/>
    </row>
    <row r="2" spans="1:23" ht="1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84</v>
      </c>
      <c r="S2" s="126"/>
      <c r="T2" s="126"/>
      <c r="U2" s="126"/>
      <c r="V2" s="126"/>
      <c r="W2" s="127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8" t="s">
        <v>47</v>
      </c>
      <c r="V3" s="149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0">
        <v>0</v>
      </c>
      <c r="V4" s="131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2">
        <v>0</v>
      </c>
      <c r="V5" s="133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4">
        <v>0</v>
      </c>
      <c r="V6" s="135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4">
        <v>1</v>
      </c>
      <c r="V7" s="135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2">
        <v>0</v>
      </c>
      <c r="V8" s="133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2">
        <v>0</v>
      </c>
      <c r="V9" s="133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2">
        <v>0</v>
      </c>
      <c r="V10" s="133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2">
        <v>0</v>
      </c>
      <c r="V11" s="133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2">
        <v>0</v>
      </c>
      <c r="V12" s="133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2">
        <v>0</v>
      </c>
      <c r="V17" s="133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2">
        <v>0</v>
      </c>
      <c r="V20" s="133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2">
        <v>0</v>
      </c>
      <c r="V21" s="133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2">
        <v>0</v>
      </c>
      <c r="V22" s="133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2">
        <v>0</v>
      </c>
      <c r="V23" s="133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2">
        <v>0</v>
      </c>
      <c r="V24" s="133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38">
        <f>SUM(U4:U25)</f>
        <v>1</v>
      </c>
      <c r="V26" s="139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33</v>
      </c>
      <c r="S29" s="136"/>
      <c r="T29" s="136"/>
      <c r="U29" s="136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 t="s">
        <v>29</v>
      </c>
      <c r="S30" s="140"/>
      <c r="T30" s="140"/>
      <c r="U30" s="14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>
        <v>42826</v>
      </c>
      <c r="S31" s="144">
        <f>'[2]березень'!$D$97</f>
        <v>1399.2856000000002</v>
      </c>
      <c r="T31" s="144"/>
      <c r="U31" s="14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2"/>
      <c r="S32" s="144"/>
      <c r="T32" s="144"/>
      <c r="U32" s="14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45</v>
      </c>
      <c r="T34" s="14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7" t="s">
        <v>40</v>
      </c>
      <c r="T35" s="14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6" t="s">
        <v>30</v>
      </c>
      <c r="S39" s="136"/>
      <c r="T39" s="136"/>
      <c r="U39" s="136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 t="s">
        <v>31</v>
      </c>
      <c r="S40" s="137"/>
      <c r="T40" s="137"/>
      <c r="U40" s="137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>
        <v>42826</v>
      </c>
      <c r="S41" s="143">
        <v>114548.88999999997</v>
      </c>
      <c r="T41" s="143"/>
      <c r="U41" s="14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2"/>
      <c r="S42" s="143"/>
      <c r="T42" s="143"/>
      <c r="U42" s="14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  <c r="Q1" s="1"/>
      <c r="R1" s="119" t="s">
        <v>87</v>
      </c>
      <c r="S1" s="120"/>
      <c r="T1" s="120"/>
      <c r="U1" s="120"/>
      <c r="V1" s="120"/>
      <c r="W1" s="121"/>
    </row>
    <row r="2" spans="1:23" ht="1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"/>
      <c r="R2" s="125" t="s">
        <v>90</v>
      </c>
      <c r="S2" s="126"/>
      <c r="T2" s="126"/>
      <c r="U2" s="126"/>
      <c r="V2" s="126"/>
      <c r="W2" s="127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28" t="s">
        <v>47</v>
      </c>
      <c r="V3" s="129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0">
        <v>0</v>
      </c>
      <c r="V4" s="131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2">
        <v>1</v>
      </c>
      <c r="V5" s="133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4">
        <v>0</v>
      </c>
      <c r="V6" s="135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4">
        <v>0</v>
      </c>
      <c r="V7" s="135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2">
        <v>0</v>
      </c>
      <c r="V8" s="133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2">
        <v>0</v>
      </c>
      <c r="V9" s="133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2">
        <v>0</v>
      </c>
      <c r="V10" s="133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2">
        <v>0</v>
      </c>
      <c r="V11" s="133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2">
        <v>0</v>
      </c>
      <c r="V12" s="133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2">
        <v>0</v>
      </c>
      <c r="V13" s="133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2">
        <v>0</v>
      </c>
      <c r="V14" s="133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2">
        <v>0</v>
      </c>
      <c r="V15" s="133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2">
        <v>0</v>
      </c>
      <c r="V16" s="133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2">
        <v>0</v>
      </c>
      <c r="V17" s="133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2">
        <v>0</v>
      </c>
      <c r="V18" s="133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2">
        <v>0</v>
      </c>
      <c r="V19" s="133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2">
        <v>0</v>
      </c>
      <c r="V20" s="133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2">
        <v>0</v>
      </c>
      <c r="V21" s="133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2">
        <v>1</v>
      </c>
      <c r="V22" s="133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38">
        <f>SUM(U4:U22)</f>
        <v>2</v>
      </c>
      <c r="V23" s="139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6" t="s">
        <v>33</v>
      </c>
      <c r="S26" s="136"/>
      <c r="T26" s="136"/>
      <c r="U26" s="136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29</v>
      </c>
      <c r="S27" s="140"/>
      <c r="T27" s="140"/>
      <c r="U27" s="14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>
        <v>42856</v>
      </c>
      <c r="S28" s="144">
        <v>102.57358</v>
      </c>
      <c r="T28" s="144"/>
      <c r="U28" s="14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/>
      <c r="S29" s="144"/>
      <c r="T29" s="144"/>
      <c r="U29" s="14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6" t="s">
        <v>30</v>
      </c>
      <c r="S36" s="136"/>
      <c r="T36" s="136"/>
      <c r="U36" s="136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7" t="s">
        <v>31</v>
      </c>
      <c r="S37" s="137"/>
      <c r="T37" s="137"/>
      <c r="U37" s="137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>
        <v>42856</v>
      </c>
      <c r="S38" s="143">
        <v>94413.13370999995</v>
      </c>
      <c r="T38" s="143"/>
      <c r="U38" s="14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2"/>
      <c r="S39" s="143"/>
      <c r="T39" s="143"/>
      <c r="U39" s="14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1">
      <selection activeCell="B54" sqref="B54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9" t="s">
        <v>91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60"/>
      <c r="N26" s="160"/>
    </row>
    <row r="27" spans="1:16" ht="54" customHeight="1">
      <c r="A27" s="152" t="s">
        <v>32</v>
      </c>
      <c r="B27" s="161" t="s">
        <v>43</v>
      </c>
      <c r="C27" s="161"/>
      <c r="D27" s="154" t="s">
        <v>49</v>
      </c>
      <c r="E27" s="155"/>
      <c r="F27" s="156" t="s">
        <v>44</v>
      </c>
      <c r="G27" s="157"/>
      <c r="H27" s="158" t="s">
        <v>52</v>
      </c>
      <c r="I27" s="154"/>
      <c r="J27" s="169"/>
      <c r="K27" s="170"/>
      <c r="L27" s="166" t="s">
        <v>36</v>
      </c>
      <c r="M27" s="167"/>
      <c r="N27" s="168"/>
      <c r="O27" s="162" t="s">
        <v>92</v>
      </c>
      <c r="P27" s="163"/>
    </row>
    <row r="28" spans="1:16" ht="30.75" customHeight="1">
      <c r="A28" s="153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7"/>
      <c r="P28" s="154"/>
    </row>
    <row r="29" spans="1:16" ht="23.25" customHeight="1" thickBot="1">
      <c r="A29" s="44">
        <f>квітень!S38</f>
        <v>94413.13370999995</v>
      </c>
      <c r="B29" s="49">
        <v>8430</v>
      </c>
      <c r="C29" s="49">
        <v>302.92</v>
      </c>
      <c r="D29" s="49">
        <v>0</v>
      </c>
      <c r="E29" s="49">
        <v>0.12</v>
      </c>
      <c r="F29" s="49">
        <v>8500</v>
      </c>
      <c r="G29" s="49">
        <v>1821.45</v>
      </c>
      <c r="H29" s="49">
        <v>4</v>
      </c>
      <c r="I29" s="49">
        <v>5</v>
      </c>
      <c r="J29" s="49"/>
      <c r="K29" s="49"/>
      <c r="L29" s="63">
        <f>H29+F29+D29+J29+B29</f>
        <v>16934</v>
      </c>
      <c r="M29" s="50">
        <f>C29+E29+G29+I29</f>
        <v>2129.4900000000002</v>
      </c>
      <c r="N29" s="51">
        <f>M29-L29</f>
        <v>-14804.51</v>
      </c>
      <c r="O29" s="164">
        <f>квітень!S28</f>
        <v>102.57358</v>
      </c>
      <c r="P29" s="16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223096.102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57826.16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73607.04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9746.31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36104.764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2187.702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9386.813000000002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419761.754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302.92</v>
      </c>
    </row>
    <row r="59" spans="1:3" ht="25.5">
      <c r="A59" s="83" t="s">
        <v>54</v>
      </c>
      <c r="B59" s="9">
        <f>D29</f>
        <v>0</v>
      </c>
      <c r="C59" s="9">
        <f>E29</f>
        <v>0.12</v>
      </c>
    </row>
    <row r="60" spans="1:3" ht="12.75">
      <c r="A60" s="83" t="s">
        <v>55</v>
      </c>
      <c r="B60" s="9">
        <f>F29</f>
        <v>8500</v>
      </c>
      <c r="C60" s="9">
        <f>G29</f>
        <v>1821.45</v>
      </c>
    </row>
    <row r="61" spans="1:3" ht="25.5">
      <c r="A61" s="83" t="s">
        <v>56</v>
      </c>
      <c r="B61" s="9">
        <f>H29</f>
        <v>4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2017-05-03T09:03:26Z</dcterms:modified>
  <cp:category/>
  <cp:version/>
  <cp:contentType/>
  <cp:contentStatus/>
</cp:coreProperties>
</file>